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filterPrivacy="1"/>
  <mc:AlternateContent xmlns:mc="http://schemas.openxmlformats.org/markup-compatibility/2006">
    <mc:Choice Requires="x15">
      <x15ac:absPath xmlns:x15ac="http://schemas.microsoft.com/office/spreadsheetml/2010/11/ac" url="/Users/t2/Desktop/"/>
    </mc:Choice>
  </mc:AlternateContent>
  <bookViews>
    <workbookView xWindow="0" yWindow="460" windowWidth="28800" windowHeight="12580" activeTab="1"/>
  </bookViews>
  <sheets>
    <sheet name="თავფურცელი" sheetId="2" r:id="rId1"/>
    <sheet name="ხარჯთაღრიცხვა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1" l="1"/>
  <c r="H29" i="1"/>
  <c r="K29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3" i="1"/>
  <c r="J34" i="1"/>
  <c r="J35" i="1"/>
  <c r="J37" i="1"/>
  <c r="J38" i="1"/>
  <c r="J39" i="1"/>
  <c r="J42" i="1"/>
  <c r="J43" i="1"/>
  <c r="J44" i="1"/>
  <c r="J45" i="1"/>
  <c r="J46" i="1"/>
  <c r="J47" i="1"/>
  <c r="J48" i="1"/>
  <c r="J49" i="1"/>
  <c r="J50" i="1"/>
  <c r="J51" i="1"/>
  <c r="J52" i="1"/>
  <c r="J57" i="1"/>
  <c r="J58" i="1"/>
  <c r="J64" i="1"/>
  <c r="J65" i="1"/>
  <c r="J66" i="1"/>
  <c r="J6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3" i="1"/>
  <c r="H34" i="1"/>
  <c r="H35" i="1"/>
  <c r="H37" i="1"/>
  <c r="H38" i="1"/>
  <c r="F38" i="1"/>
  <c r="K38" i="1"/>
  <c r="H39" i="1"/>
  <c r="H42" i="1"/>
  <c r="H43" i="1"/>
  <c r="H44" i="1"/>
  <c r="H45" i="1"/>
  <c r="H46" i="1"/>
  <c r="H47" i="1"/>
  <c r="H48" i="1"/>
  <c r="H49" i="1"/>
  <c r="H50" i="1"/>
  <c r="H51" i="1"/>
  <c r="H52" i="1"/>
  <c r="H57" i="1"/>
  <c r="H58" i="1"/>
  <c r="H64" i="1"/>
  <c r="H65" i="1"/>
  <c r="H66" i="1"/>
  <c r="H67" i="1"/>
  <c r="F18" i="1"/>
  <c r="F19" i="1"/>
  <c r="F20" i="1"/>
  <c r="F21" i="1"/>
  <c r="K21" i="1"/>
  <c r="F22" i="1"/>
  <c r="F23" i="1"/>
  <c r="F24" i="1"/>
  <c r="F25" i="1"/>
  <c r="K25" i="1"/>
  <c r="F26" i="1"/>
  <c r="F27" i="1"/>
  <c r="F28" i="1"/>
  <c r="F30" i="1"/>
  <c r="F31" i="1"/>
  <c r="F33" i="1"/>
  <c r="F34" i="1"/>
  <c r="F35" i="1"/>
  <c r="F37" i="1"/>
  <c r="F39" i="1"/>
  <c r="F42" i="1"/>
  <c r="F43" i="1"/>
  <c r="F44" i="1"/>
  <c r="F45" i="1"/>
  <c r="F46" i="1"/>
  <c r="F47" i="1"/>
  <c r="K47" i="1"/>
  <c r="F48" i="1"/>
  <c r="F49" i="1"/>
  <c r="F50" i="1"/>
  <c r="F51" i="1"/>
  <c r="F52" i="1"/>
  <c r="F57" i="1"/>
  <c r="F58" i="1"/>
  <c r="F64" i="1"/>
  <c r="F65" i="1"/>
  <c r="F66" i="1"/>
  <c r="F67" i="1"/>
  <c r="F17" i="1"/>
  <c r="K19" i="1"/>
  <c r="K64" i="1"/>
  <c r="K57" i="1"/>
  <c r="K39" i="1"/>
  <c r="K28" i="1"/>
  <c r="K24" i="1"/>
  <c r="K52" i="1"/>
  <c r="K23" i="1"/>
  <c r="K65" i="1"/>
  <c r="K48" i="1"/>
  <c r="K33" i="1"/>
  <c r="K66" i="1"/>
  <c r="K49" i="1"/>
  <c r="K34" i="1"/>
  <c r="K20" i="1"/>
  <c r="K43" i="1"/>
  <c r="K31" i="1"/>
  <c r="K26" i="1"/>
  <c r="K22" i="1"/>
  <c r="K18" i="1"/>
  <c r="K58" i="1"/>
  <c r="K46" i="1"/>
  <c r="K35" i="1"/>
  <c r="K30" i="1"/>
  <c r="K67" i="1"/>
  <c r="K42" i="1"/>
  <c r="K51" i="1"/>
  <c r="K37" i="1"/>
  <c r="K50" i="1"/>
  <c r="K27" i="1"/>
  <c r="K45" i="1"/>
  <c r="K44" i="1"/>
  <c r="D63" i="1"/>
  <c r="D62" i="1"/>
  <c r="D61" i="1"/>
  <c r="D60" i="1"/>
  <c r="D59" i="1"/>
  <c r="D56" i="1"/>
  <c r="D55" i="1"/>
  <c r="D54" i="1"/>
  <c r="D53" i="1"/>
  <c r="H55" i="1"/>
  <c r="J55" i="1"/>
  <c r="F55" i="1"/>
  <c r="J62" i="1"/>
  <c r="H62" i="1"/>
  <c r="F62" i="1"/>
  <c r="K62" i="1"/>
  <c r="F53" i="1"/>
  <c r="J53" i="1"/>
  <c r="H53" i="1"/>
  <c r="K53" i="1"/>
  <c r="H59" i="1"/>
  <c r="J59" i="1"/>
  <c r="F59" i="1"/>
  <c r="H63" i="1"/>
  <c r="J63" i="1"/>
  <c r="F63" i="1"/>
  <c r="F56" i="1"/>
  <c r="H56" i="1"/>
  <c r="J56" i="1"/>
  <c r="J54" i="1"/>
  <c r="F54" i="1"/>
  <c r="H54" i="1"/>
  <c r="F60" i="1"/>
  <c r="H60" i="1"/>
  <c r="J60" i="1"/>
  <c r="K60" i="1"/>
  <c r="F61" i="1"/>
  <c r="J61" i="1"/>
  <c r="H61" i="1"/>
  <c r="F40" i="1"/>
  <c r="J40" i="1"/>
  <c r="H40" i="1"/>
  <c r="H41" i="1"/>
  <c r="J41" i="1"/>
  <c r="F41" i="1"/>
  <c r="D36" i="1"/>
  <c r="J17" i="1"/>
  <c r="H17" i="1"/>
  <c r="D32" i="1"/>
  <c r="K61" i="1"/>
  <c r="K63" i="1"/>
  <c r="K55" i="1"/>
  <c r="K54" i="1"/>
  <c r="K59" i="1"/>
  <c r="J36" i="1"/>
  <c r="F36" i="1"/>
  <c r="H36" i="1"/>
  <c r="K56" i="1"/>
  <c r="J32" i="1"/>
  <c r="F32" i="1"/>
  <c r="H32" i="1"/>
  <c r="K41" i="1"/>
  <c r="K40" i="1"/>
  <c r="H68" i="1"/>
  <c r="J68" i="1"/>
  <c r="K17" i="1"/>
  <c r="K32" i="1"/>
  <c r="K36" i="1"/>
  <c r="F68" i="1"/>
  <c r="K69" i="1"/>
  <c r="K68" i="1"/>
  <c r="K70" i="1"/>
  <c r="K71" i="1"/>
  <c r="K72" i="1"/>
  <c r="K73" i="1"/>
  <c r="K74" i="1"/>
  <c r="K75" i="1"/>
  <c r="K76" i="1"/>
  <c r="K77" i="1"/>
  <c r="K78" i="1"/>
  <c r="J12" i="1"/>
  <c r="A11" i="2"/>
</calcChain>
</file>

<file path=xl/sharedStrings.xml><?xml version="1.0" encoding="utf-8"?>
<sst xmlns="http://schemas.openxmlformats.org/spreadsheetml/2006/main" count="146" uniqueCount="89">
  <si>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</si>
  <si>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</si>
  <si>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</si>
  <si>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</si>
  <si>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</si>
  <si>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</si>
  <si>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</si>
  <si>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</si>
  <si>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N</t>
  </si>
  <si>
    <t>ამსტრონგის შეკიდული ჭერის დემონტაჟი ლითონის კარკასთან ერთად</t>
  </si>
  <si>
    <t>ც</t>
  </si>
  <si>
    <t>2. სამონტაჟო სამუშაოები</t>
  </si>
  <si>
    <t>თაბაშირ/მუყაოს შეკიდული ჭერის მოწყობა ლითონის კარკასზე</t>
  </si>
  <si>
    <t>მ²</t>
  </si>
  <si>
    <t>თ/მ პროფილი და სხვა მასალები 1მ² ჭერზე</t>
  </si>
  <si>
    <t>სხვა მასალები</t>
  </si>
  <si>
    <t>ლარი</t>
  </si>
  <si>
    <t xml:space="preserve">თაბაშირ/მუყაოს კედლის მოპირკეთების მოწყობა რეგისტრატურასთან  </t>
  </si>
  <si>
    <t>კგ</t>
  </si>
  <si>
    <t>მ</t>
  </si>
  <si>
    <t>ზოლოვანი ლედ-სანათების მონტაჟი ჭერზე</t>
  </si>
  <si>
    <t xml:space="preserve">ჭერში ჩაფლული 14.0 სმ დიამეტრის ლედ-სანათების მონტაჟი </t>
  </si>
  <si>
    <t>ელ/ჩამრთველის მონტაჟი</t>
  </si>
  <si>
    <t>3Χ1.5 მმ² ელ სადენი</t>
  </si>
  <si>
    <t>ცეცხლმედეგი დ20მმ პალასტმასის მილი</t>
  </si>
  <si>
    <t>თაბ/მუყაოს შეკიდული ჭერის დამუშავება და შეღებვა წყალემულსიური საღებავით</t>
  </si>
  <si>
    <t>ტიხრებისა და კედლების დამუშავება და შეღებვა წყალემულსიური საღებავით</t>
  </si>
  <si>
    <t xml:space="preserve">ფითხი   0.25 Χ </t>
  </si>
  <si>
    <t>L=1.9მ და L=2.5მ  ელ სანათების მონტაჟი რეგისტრატურასთან  საკიდებზე</t>
  </si>
  <si>
    <t>სატრანსპორტო ხარჯი</t>
  </si>
  <si>
    <t>ზედნადები ხარჯი</t>
  </si>
  <si>
    <t>გეგმიური დაგროვება</t>
  </si>
  <si>
    <t>გაუთვალისწინებელი ხარჯები</t>
  </si>
  <si>
    <t xml:space="preserve">დღგ </t>
  </si>
  <si>
    <t>სულ ჯამი</t>
  </si>
  <si>
    <t xml:space="preserve">  </t>
  </si>
  <si>
    <t xml:space="preserve">   </t>
  </si>
  <si>
    <t>ლითონის კარის ბლოკების დამუშავება და შეღებვა ზეთოვანი საღებავით 20 მ.კვ.</t>
  </si>
  <si>
    <t>რეგისტრატურასთან ჭერში 20მმ. მრგვალი ლედ. სანათების დემონტაჟი დასაწყობებით</t>
  </si>
  <si>
    <t>სავენტილაციო ცხაურების დემონტაჟი და მონტაჟი (40x40)სმ. (55x40)სმ.</t>
  </si>
  <si>
    <t>1. სადემონტაჟო-სამონტაჟო სამუშაოები</t>
  </si>
  <si>
    <t xml:space="preserve">ჭერზე სახანძრო დეტექტორების  დემონტაჟი და მონტაჟი </t>
  </si>
  <si>
    <t xml:space="preserve">ჭერზე ვიდეო კამერის დემონტაჟი და მონტაჟი </t>
  </si>
  <si>
    <t>მდფ-ის კარის ბლოკის დემონტაჟი (0,9x2,1)მ.  (რეგისტრატურის უფროსის ოთახში)</t>
  </si>
  <si>
    <t xml:space="preserve">თაბაშირ-მუყაოს ტიხრების დემონტაჟი </t>
  </si>
  <si>
    <t xml:space="preserve">რეგისტრატურასტან არსებული ხის პანელის დემონტაჟი </t>
  </si>
  <si>
    <t>კედლების და კოლონების თაბაშირ-მუყაოს შეფუთვის მოხსნა  (რეგისტრატურასთან)</t>
  </si>
  <si>
    <t xml:space="preserve">წყალემულსიური საღებავი 0.4 </t>
  </si>
  <si>
    <t xml:space="preserve">ზუმფარა     0.009 </t>
  </si>
  <si>
    <t>სამღებრო ბადე ლენტა 0.45</t>
  </si>
  <si>
    <t>ტ</t>
  </si>
  <si>
    <t>კედლიდან შპალერის  ფენის მოხსანა</t>
  </si>
  <si>
    <t xml:space="preserve">ჭერზე დამონტაჟებული კონდინციონერის დემონტაჟი-მონტაჟი </t>
  </si>
  <si>
    <t>კომპ</t>
  </si>
  <si>
    <t>სახარჯთაღრიცხვო ღირებულება  ლარი</t>
  </si>
  <si>
    <t>არსებული ვინილის იატაკის დემონტაჟი და იატაკის გასუფთავება</t>
  </si>
  <si>
    <t>კერამოგრანიტის იატაკის საფარის მოწყობა  პლინტუსებით</t>
  </si>
  <si>
    <t>კერამოგრანიტი</t>
  </si>
  <si>
    <t>წებოცემენტი</t>
  </si>
  <si>
    <t>სამშენებლო ნარჩენების  დატვირთვა-გატანა</t>
  </si>
  <si>
    <t>დანართი #5</t>
  </si>
  <si>
    <t>დამკვეთი:</t>
  </si>
  <si>
    <t>შპს რეგიონული ჰოსპიტალი (ს/კ 404925747)</t>
  </si>
  <si>
    <t>შემსრულებელი:</t>
  </si>
  <si>
    <t>ობიექტი:</t>
  </si>
  <si>
    <t>რეგიონული ჰოსპიტალი</t>
  </si>
  <si>
    <t>ობიექტის მისამართი:</t>
  </si>
  <si>
    <t>ქ. თბილისი, ქავთარაძის 23</t>
  </si>
  <si>
    <t>ვესიბიულში ჩასატარებელი სარეკონსტრუქციო სამუშაოების ხარჯთაღრიცხვა (კორექტირებული)</t>
  </si>
  <si>
    <t xml:space="preserve">ქ. თბილისში, რეგიონულ ჰოსპიტალში  შესასრულებელი სარეკონსტრუქციო სამუშაოები </t>
  </si>
  <si>
    <t>ხ   ა   რ   ჯ   თ   ა   ღ   რ  ი  ც   ხ   ვ  ა</t>
  </si>
  <si>
    <t>საორიენტაციო სახარჯთაღრიცხვო ღირებულება</t>
  </si>
  <si>
    <t>ქ. თბილისი,   2019  წლის ივნისი</t>
  </si>
  <si>
    <t>%</t>
  </si>
  <si>
    <t>ამსტრონდის 60Χ60 სმ ელ სანათების დემონტაჟი დასაწყობებით</t>
  </si>
  <si>
    <t>თაბ/მუყაოს ფილა  680× 1.05</t>
  </si>
  <si>
    <t>თაბ/მუყაოს ფილა   1.05</t>
  </si>
  <si>
    <t>ზოლოვანი ლედ- განათებისათვის არხების მოწყობა თაბ/მუყაოს  ჭერში ზომით   ( 0.1 Χ 0.08)სმ</t>
  </si>
  <si>
    <t xml:space="preserve">მქრქალი (матови) ორგანული მინით ზოლოვანი ლედ-სანათების არხის სახურავის მოწყობა  (163.0Χ0.1)მ </t>
  </si>
  <si>
    <t>3Χ1.5 მმ² ელ სადენის მონტაჟი ცეცხლმედეგი  დ20მმ პალასტმასის მილში</t>
  </si>
  <si>
    <t>წყალემულსიური საღებავი  0.4 Χ 658.0</t>
  </si>
  <si>
    <t>ფითხი         0.25 Χ 658.0</t>
  </si>
  <si>
    <t>ზუმფარა    0.009 Χ 658.0</t>
  </si>
  <si>
    <t>სამღებრო ბადე ლენტა  0.45Χ 658.0</t>
  </si>
  <si>
    <t>სამღებრო კუთხოვანა  0.25Χ</t>
  </si>
  <si>
    <t>რეგისტრატურის მაგიდების დამზადება და მონტაჟი (1.95Χ1.0Χ0.836)მ წინა ფასადზე და ზემოდან (COREAN)  ხელოვნური ქვის ზედაპირით.   ესკიზის მიხედვით</t>
  </si>
  <si>
    <t>შესრულების ვადა (დღე):</t>
  </si>
  <si>
    <t>თარიღი:</t>
  </si>
  <si>
    <t>შემსრულებელი კომპანია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</si>
</sst>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6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/>
    <xf numFmtId="0" fontId="2" fillId="0" borderId="5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4" xfId="0" applyFont="1" applyBorder="1" applyAlignment="1">
      <alignment wrapText="1"/>
    </xf>
    <xf numFmtId="0" fontId="2" fillId="2" borderId="7" xfId="0" applyFont="1" applyFill="1" applyBorder="1" applyAlignment="1"/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wrapText="1"/>
    </xf>
    <xf numFmtId="9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/>
    <xf numFmtId="0" fontId="3" fillId="0" borderId="0" xfId="0" applyFont="1" applyBorder="1" applyAlignme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5"/>
  <sheetViews>
    <sheetView workbookViewId="0">
      <selection activeCell="A9" sqref="A9"/>
    </sheetView>
  </sheetViews>
  <sheetFormatPr baseColWidth="10" defaultColWidth="8.83203125" defaultRowHeight="15" x14ac:dyDescent="0.2"/>
  <cols>
    <col min="1" max="1" width="110.1640625" customWidth="1"/>
  </cols>
  <sheetData>
    <row r="4" spans="1:1" x14ac:dyDescent="0.2">
      <c r="A4" s="6" t="s">
        <v>69</v>
      </c>
    </row>
    <row r="5" spans="1:1" x14ac:dyDescent="0.2">
      <c r="A5" s="7"/>
    </row>
    <row r="6" spans="1:1" x14ac:dyDescent="0.2">
      <c r="A6" s="8" t="s">
        <v>70</v>
      </c>
    </row>
    <row r="7" spans="1:1" x14ac:dyDescent="0.2">
      <c r="A7" s="7"/>
    </row>
    <row r="8" spans="1:1" x14ac:dyDescent="0.2">
      <c r="A8" s="7"/>
    </row>
    <row r="9" spans="1:1" x14ac:dyDescent="0.2">
      <c r="A9" s="9" t="s">
        <v>71</v>
      </c>
    </row>
    <row r="10" spans="1:1" x14ac:dyDescent="0.2">
      <c r="A10" s="7"/>
    </row>
    <row r="11" spans="1:1" x14ac:dyDescent="0.2">
      <c r="A11" s="10">
        <f>ხარჯთაღრიცხვა!J12</f>
        <v>0</v>
      </c>
    </row>
    <row r="12" spans="1:1" x14ac:dyDescent="0.2">
      <c r="A12" s="8" t="s">
        <v>16</v>
      </c>
    </row>
    <row r="13" spans="1:1" x14ac:dyDescent="0.2">
      <c r="A13" s="7"/>
    </row>
    <row r="14" spans="1:1" x14ac:dyDescent="0.2">
      <c r="A14" s="7"/>
    </row>
    <row r="15" spans="1:1" x14ac:dyDescent="0.2">
      <c r="A15" s="9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workbookViewId="0">
      <selection activeCell="D17" sqref="D17:D67"/>
    </sheetView>
  </sheetViews>
  <sheetFormatPr baseColWidth="10" defaultColWidth="8.83203125" defaultRowHeight="13" x14ac:dyDescent="0.15"/>
  <cols>
    <col min="1" max="1" width="3.5" style="9" customWidth="1"/>
    <col min="2" max="2" width="53.6640625" style="2" customWidth="1"/>
    <col min="3" max="3" width="6.5" style="2" customWidth="1"/>
    <col min="4" max="4" width="7.83203125" style="2" customWidth="1"/>
    <col min="5" max="5" width="8.5" style="2" customWidth="1"/>
    <col min="6" max="6" width="12.5" style="2" customWidth="1"/>
    <col min="7" max="7" width="8.5" style="2" customWidth="1"/>
    <col min="8" max="8" width="12.5" style="2" customWidth="1"/>
    <col min="9" max="9" width="6.6640625" style="2" customWidth="1"/>
    <col min="10" max="10" width="9.33203125" style="2" bestFit="1" customWidth="1"/>
    <col min="11" max="11" width="13" style="2" customWidth="1"/>
    <col min="12" max="16384" width="8.83203125" style="2"/>
  </cols>
  <sheetData>
    <row r="1" spans="1:11" x14ac:dyDescent="0.15">
      <c r="B1" s="1" t="s">
        <v>60</v>
      </c>
      <c r="D1" s="3"/>
    </row>
    <row r="2" spans="1:11" x14ac:dyDescent="0.15">
      <c r="B2" s="4" t="s">
        <v>61</v>
      </c>
      <c r="C2" s="56" t="s">
        <v>62</v>
      </c>
      <c r="D2" s="56"/>
      <c r="E2" s="56"/>
      <c r="F2" s="56"/>
      <c r="G2" s="56"/>
      <c r="H2" s="56"/>
      <c r="I2" s="56"/>
    </row>
    <row r="3" spans="1:11" x14ac:dyDescent="0.15">
      <c r="B3" s="4" t="s">
        <v>63</v>
      </c>
      <c r="C3" s="57"/>
      <c r="D3" s="57"/>
      <c r="E3" s="57"/>
      <c r="F3" s="57"/>
      <c r="G3" s="57"/>
      <c r="H3" s="57"/>
      <c r="I3" s="57"/>
    </row>
    <row r="4" spans="1:11" x14ac:dyDescent="0.15">
      <c r="B4" s="5" t="s">
        <v>64</v>
      </c>
      <c r="C4" s="58" t="s">
        <v>65</v>
      </c>
      <c r="D4" s="58"/>
      <c r="E4" s="58"/>
      <c r="F4" s="58"/>
      <c r="G4" s="58"/>
      <c r="H4" s="58"/>
      <c r="I4" s="58"/>
    </row>
    <row r="5" spans="1:11" x14ac:dyDescent="0.15">
      <c r="B5" s="4" t="s">
        <v>66</v>
      </c>
      <c r="C5" s="56" t="s">
        <v>67</v>
      </c>
      <c r="D5" s="56"/>
      <c r="E5" s="56"/>
      <c r="F5" s="56"/>
      <c r="G5" s="56"/>
      <c r="H5" s="56"/>
      <c r="I5" s="56"/>
    </row>
    <row r="10" spans="1:11" ht="15" customHeight="1" x14ac:dyDescent="0.15">
      <c r="B10" s="61" t="s">
        <v>68</v>
      </c>
      <c r="C10" s="61"/>
      <c r="D10" s="61"/>
      <c r="E10" s="61"/>
      <c r="F10" s="61"/>
      <c r="G10" s="61"/>
      <c r="H10" s="61"/>
      <c r="I10" s="61"/>
      <c r="J10" s="61"/>
      <c r="K10" s="12"/>
    </row>
    <row r="11" spans="1:11" x14ac:dyDescent="0.15">
      <c r="B11" s="61"/>
      <c r="C11" s="61"/>
      <c r="D11" s="61"/>
      <c r="E11" s="61"/>
      <c r="F11" s="61"/>
      <c r="G11" s="61"/>
      <c r="H11" s="61"/>
      <c r="I11" s="61"/>
      <c r="J11" s="61"/>
      <c r="K11" s="12"/>
    </row>
    <row r="12" spans="1:11" x14ac:dyDescent="0.15">
      <c r="B12" s="13"/>
      <c r="C12" s="13"/>
      <c r="D12" s="13"/>
      <c r="E12" s="70" t="s">
        <v>54</v>
      </c>
      <c r="F12" s="70"/>
      <c r="G12" s="70"/>
      <c r="H12" s="70"/>
      <c r="I12" s="70"/>
      <c r="J12" s="68">
        <f>K78</f>
        <v>0</v>
      </c>
      <c r="K12" s="69"/>
    </row>
    <row r="13" spans="1:11" ht="33" customHeight="1" x14ac:dyDescent="0.15">
      <c r="A13" s="62" t="s">
        <v>8</v>
      </c>
      <c r="B13" s="62" t="s">
        <v>0</v>
      </c>
      <c r="C13" s="64" t="s">
        <v>1</v>
      </c>
      <c r="D13" s="64" t="s">
        <v>2</v>
      </c>
      <c r="E13" s="59" t="s">
        <v>3</v>
      </c>
      <c r="F13" s="60"/>
      <c r="G13" s="59" t="s">
        <v>4</v>
      </c>
      <c r="H13" s="60"/>
      <c r="I13" s="66" t="s">
        <v>5</v>
      </c>
      <c r="J13" s="67"/>
      <c r="K13" s="62" t="s">
        <v>6</v>
      </c>
    </row>
    <row r="14" spans="1:11" ht="19.5" customHeight="1" x14ac:dyDescent="0.15">
      <c r="A14" s="63"/>
      <c r="B14" s="63"/>
      <c r="C14" s="65"/>
      <c r="D14" s="65"/>
      <c r="E14" s="59" t="s">
        <v>7</v>
      </c>
      <c r="F14" s="60"/>
      <c r="G14" s="59" t="s">
        <v>7</v>
      </c>
      <c r="H14" s="60"/>
      <c r="I14" s="59" t="s">
        <v>7</v>
      </c>
      <c r="J14" s="60"/>
      <c r="K14" s="63"/>
    </row>
    <row r="15" spans="1:11" s="11" customFormat="1" x14ac:dyDescent="0.15">
      <c r="A15" s="14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</row>
    <row r="16" spans="1:11" x14ac:dyDescent="0.15">
      <c r="A16" s="16"/>
      <c r="B16" s="17" t="s">
        <v>40</v>
      </c>
      <c r="C16" s="18"/>
      <c r="D16" s="18"/>
      <c r="E16" s="18"/>
      <c r="F16" s="18"/>
      <c r="G16" s="18"/>
      <c r="H16" s="18"/>
      <c r="I16" s="18"/>
      <c r="J16" s="18"/>
      <c r="K16" s="19"/>
    </row>
    <row r="17" spans="1:14" ht="38.25" customHeight="1" x14ac:dyDescent="0.15">
      <c r="A17" s="20">
        <v>1</v>
      </c>
      <c r="B17" s="21" t="s">
        <v>9</v>
      </c>
      <c r="C17" s="20" t="s">
        <v>13</v>
      </c>
      <c r="D17" s="22">
        <v>680</v>
      </c>
      <c r="E17" s="23"/>
      <c r="F17" s="23">
        <f>E17*D17</f>
        <v>0</v>
      </c>
      <c r="G17" s="23"/>
      <c r="H17" s="23">
        <f>G17*D17</f>
        <v>0</v>
      </c>
      <c r="I17" s="23"/>
      <c r="J17" s="23">
        <f>I17*D17</f>
        <v>0</v>
      </c>
      <c r="K17" s="23">
        <f>J17+H17+F17</f>
        <v>0</v>
      </c>
      <c r="N17" s="2" t="s">
        <v>35</v>
      </c>
    </row>
    <row r="18" spans="1:14" x14ac:dyDescent="0.15">
      <c r="A18" s="20">
        <v>2</v>
      </c>
      <c r="B18" s="21" t="s">
        <v>74</v>
      </c>
      <c r="C18" s="20" t="s">
        <v>10</v>
      </c>
      <c r="D18" s="23">
        <v>90</v>
      </c>
      <c r="E18" s="23"/>
      <c r="F18" s="23">
        <f t="shared" ref="F18:F67" si="0">E18*D18</f>
        <v>0</v>
      </c>
      <c r="G18" s="23"/>
      <c r="H18" s="23">
        <f t="shared" ref="H18:H67" si="1">G18*D18</f>
        <v>0</v>
      </c>
      <c r="I18" s="23"/>
      <c r="J18" s="23">
        <f t="shared" ref="J18:J67" si="2">I18*D18</f>
        <v>0</v>
      </c>
      <c r="K18" s="23">
        <f t="shared" ref="K18:K67" si="3">J18+H18+F18</f>
        <v>0</v>
      </c>
    </row>
    <row r="19" spans="1:14" ht="26" x14ac:dyDescent="0.15">
      <c r="A19" s="20">
        <v>3</v>
      </c>
      <c r="B19" s="21" t="s">
        <v>38</v>
      </c>
      <c r="C19" s="20" t="s">
        <v>10</v>
      </c>
      <c r="D19" s="23">
        <v>8</v>
      </c>
      <c r="E19" s="23"/>
      <c r="F19" s="23">
        <f t="shared" si="0"/>
        <v>0</v>
      </c>
      <c r="G19" s="23"/>
      <c r="H19" s="23">
        <f t="shared" si="1"/>
        <v>0</v>
      </c>
      <c r="I19" s="23"/>
      <c r="J19" s="23">
        <f t="shared" si="2"/>
        <v>0</v>
      </c>
      <c r="K19" s="23">
        <f t="shared" si="3"/>
        <v>0</v>
      </c>
    </row>
    <row r="20" spans="1:14" ht="26" x14ac:dyDescent="0.15">
      <c r="A20" s="20">
        <v>4</v>
      </c>
      <c r="B20" s="24" t="s">
        <v>39</v>
      </c>
      <c r="C20" s="20" t="s">
        <v>10</v>
      </c>
      <c r="D20" s="23">
        <v>16</v>
      </c>
      <c r="E20" s="23"/>
      <c r="F20" s="23">
        <f t="shared" si="0"/>
        <v>0</v>
      </c>
      <c r="G20" s="23"/>
      <c r="H20" s="23">
        <f t="shared" si="1"/>
        <v>0</v>
      </c>
      <c r="I20" s="23"/>
      <c r="J20" s="23">
        <f t="shared" si="2"/>
        <v>0</v>
      </c>
      <c r="K20" s="23">
        <f t="shared" si="3"/>
        <v>0</v>
      </c>
    </row>
    <row r="21" spans="1:14" x14ac:dyDescent="0.15">
      <c r="A21" s="20">
        <v>5</v>
      </c>
      <c r="B21" s="24" t="s">
        <v>41</v>
      </c>
      <c r="C21" s="20" t="s">
        <v>10</v>
      </c>
      <c r="D21" s="23">
        <v>24</v>
      </c>
      <c r="E21" s="23"/>
      <c r="F21" s="23">
        <f t="shared" si="0"/>
        <v>0</v>
      </c>
      <c r="G21" s="23"/>
      <c r="H21" s="23">
        <f t="shared" si="1"/>
        <v>0</v>
      </c>
      <c r="I21" s="23"/>
      <c r="J21" s="23">
        <f t="shared" si="2"/>
        <v>0</v>
      </c>
      <c r="K21" s="23">
        <f t="shared" si="3"/>
        <v>0</v>
      </c>
    </row>
    <row r="22" spans="1:14" x14ac:dyDescent="0.15">
      <c r="A22" s="20">
        <v>6</v>
      </c>
      <c r="B22" s="2" t="s">
        <v>42</v>
      </c>
      <c r="C22" s="20" t="s">
        <v>10</v>
      </c>
      <c r="D22" s="23">
        <v>14</v>
      </c>
      <c r="E22" s="23"/>
      <c r="F22" s="23">
        <f t="shared" si="0"/>
        <v>0</v>
      </c>
      <c r="G22" s="23"/>
      <c r="H22" s="23">
        <f t="shared" si="1"/>
        <v>0</v>
      </c>
      <c r="I22" s="23"/>
      <c r="J22" s="23">
        <f t="shared" si="2"/>
        <v>0</v>
      </c>
      <c r="K22" s="23">
        <f t="shared" si="3"/>
        <v>0</v>
      </c>
    </row>
    <row r="23" spans="1:14" ht="26" x14ac:dyDescent="0.15">
      <c r="A23" s="20">
        <v>7</v>
      </c>
      <c r="B23" s="24" t="s">
        <v>43</v>
      </c>
      <c r="C23" s="20" t="s">
        <v>10</v>
      </c>
      <c r="D23" s="23">
        <v>2</v>
      </c>
      <c r="E23" s="23"/>
      <c r="F23" s="23">
        <f t="shared" si="0"/>
        <v>0</v>
      </c>
      <c r="G23" s="23"/>
      <c r="H23" s="23">
        <f t="shared" si="1"/>
        <v>0</v>
      </c>
      <c r="I23" s="23"/>
      <c r="J23" s="23">
        <f t="shared" si="2"/>
        <v>0</v>
      </c>
      <c r="K23" s="23">
        <f t="shared" si="3"/>
        <v>0</v>
      </c>
    </row>
    <row r="24" spans="1:14" x14ac:dyDescent="0.15">
      <c r="A24" s="20">
        <v>8</v>
      </c>
      <c r="B24" s="24" t="s">
        <v>44</v>
      </c>
      <c r="C24" s="20" t="s">
        <v>13</v>
      </c>
      <c r="D24" s="23">
        <v>90</v>
      </c>
      <c r="E24" s="23"/>
      <c r="F24" s="23">
        <f t="shared" si="0"/>
        <v>0</v>
      </c>
      <c r="G24" s="23"/>
      <c r="H24" s="23">
        <f t="shared" si="1"/>
        <v>0</v>
      </c>
      <c r="I24" s="23"/>
      <c r="J24" s="23">
        <f t="shared" si="2"/>
        <v>0</v>
      </c>
      <c r="K24" s="23">
        <f t="shared" si="3"/>
        <v>0</v>
      </c>
    </row>
    <row r="25" spans="1:14" ht="26" x14ac:dyDescent="0.15">
      <c r="A25" s="20">
        <v>9</v>
      </c>
      <c r="B25" s="24" t="s">
        <v>46</v>
      </c>
      <c r="C25" s="20" t="s">
        <v>13</v>
      </c>
      <c r="D25" s="23">
        <v>48</v>
      </c>
      <c r="E25" s="23"/>
      <c r="F25" s="23">
        <f t="shared" si="0"/>
        <v>0</v>
      </c>
      <c r="G25" s="23"/>
      <c r="H25" s="23">
        <f t="shared" si="1"/>
        <v>0</v>
      </c>
      <c r="I25" s="23"/>
      <c r="J25" s="23">
        <f t="shared" si="2"/>
        <v>0</v>
      </c>
      <c r="K25" s="23">
        <f t="shared" si="3"/>
        <v>0</v>
      </c>
    </row>
    <row r="26" spans="1:14" x14ac:dyDescent="0.15">
      <c r="A26" s="20">
        <v>10</v>
      </c>
      <c r="B26" s="24" t="s">
        <v>45</v>
      </c>
      <c r="C26" s="20" t="s">
        <v>19</v>
      </c>
      <c r="D26" s="23">
        <v>15</v>
      </c>
      <c r="E26" s="23"/>
      <c r="F26" s="23">
        <f t="shared" si="0"/>
        <v>0</v>
      </c>
      <c r="G26" s="23"/>
      <c r="H26" s="23">
        <f t="shared" si="1"/>
        <v>0</v>
      </c>
      <c r="I26" s="23"/>
      <c r="J26" s="23">
        <f t="shared" si="2"/>
        <v>0</v>
      </c>
      <c r="K26" s="23">
        <f t="shared" si="3"/>
        <v>0</v>
      </c>
    </row>
    <row r="27" spans="1:14" x14ac:dyDescent="0.15">
      <c r="A27" s="16">
        <v>11</v>
      </c>
      <c r="B27" s="25" t="s">
        <v>51</v>
      </c>
      <c r="C27" s="20" t="s">
        <v>13</v>
      </c>
      <c r="D27" s="23">
        <v>42</v>
      </c>
      <c r="E27" s="23"/>
      <c r="F27" s="23">
        <f t="shared" si="0"/>
        <v>0</v>
      </c>
      <c r="G27" s="23"/>
      <c r="H27" s="23">
        <f t="shared" si="1"/>
        <v>0</v>
      </c>
      <c r="I27" s="23"/>
      <c r="J27" s="23">
        <f t="shared" si="2"/>
        <v>0</v>
      </c>
      <c r="K27" s="23">
        <f t="shared" si="3"/>
        <v>0</v>
      </c>
    </row>
    <row r="28" spans="1:14" ht="26" x14ac:dyDescent="0.15">
      <c r="A28" s="20">
        <v>12</v>
      </c>
      <c r="B28" s="21" t="s">
        <v>52</v>
      </c>
      <c r="C28" s="20" t="s">
        <v>53</v>
      </c>
      <c r="D28" s="23">
        <v>2</v>
      </c>
      <c r="E28" s="23"/>
      <c r="F28" s="23">
        <f t="shared" si="0"/>
        <v>0</v>
      </c>
      <c r="G28" s="23"/>
      <c r="H28" s="23">
        <f t="shared" si="1"/>
        <v>0</v>
      </c>
      <c r="I28" s="23"/>
      <c r="J28" s="23">
        <f t="shared" si="2"/>
        <v>0</v>
      </c>
      <c r="K28" s="23">
        <f t="shared" si="3"/>
        <v>0</v>
      </c>
    </row>
    <row r="29" spans="1:14" ht="37.5" customHeight="1" x14ac:dyDescent="0.15">
      <c r="A29" s="20">
        <v>13</v>
      </c>
      <c r="B29" s="26" t="s">
        <v>55</v>
      </c>
      <c r="C29" s="20" t="s">
        <v>13</v>
      </c>
      <c r="D29" s="23">
        <v>680</v>
      </c>
      <c r="E29" s="23"/>
      <c r="F29" s="23"/>
      <c r="G29" s="23"/>
      <c r="H29" s="23">
        <f t="shared" si="1"/>
        <v>0</v>
      </c>
      <c r="I29" s="23"/>
      <c r="J29" s="23">
        <f t="shared" si="2"/>
        <v>0</v>
      </c>
      <c r="K29" s="23">
        <f t="shared" si="3"/>
        <v>0</v>
      </c>
    </row>
    <row r="30" spans="1:14" x14ac:dyDescent="0.15">
      <c r="A30" s="16"/>
      <c r="B30" s="17" t="s">
        <v>11</v>
      </c>
      <c r="C30" s="18"/>
      <c r="D30" s="27"/>
      <c r="E30" s="27"/>
      <c r="F30" s="23">
        <f t="shared" si="0"/>
        <v>0</v>
      </c>
      <c r="G30" s="27"/>
      <c r="H30" s="23">
        <f t="shared" si="1"/>
        <v>0</v>
      </c>
      <c r="I30" s="27"/>
      <c r="J30" s="23">
        <f t="shared" si="2"/>
        <v>0</v>
      </c>
      <c r="K30" s="23">
        <f t="shared" si="3"/>
        <v>0</v>
      </c>
    </row>
    <row r="31" spans="1:14" ht="26" x14ac:dyDescent="0.15">
      <c r="A31" s="71">
        <v>1</v>
      </c>
      <c r="B31" s="28" t="s">
        <v>12</v>
      </c>
      <c r="C31" s="20" t="s">
        <v>13</v>
      </c>
      <c r="D31" s="23">
        <v>680</v>
      </c>
      <c r="E31" s="23"/>
      <c r="F31" s="23">
        <f t="shared" si="0"/>
        <v>0</v>
      </c>
      <c r="G31" s="23"/>
      <c r="H31" s="23">
        <f t="shared" si="1"/>
        <v>0</v>
      </c>
      <c r="I31" s="23"/>
      <c r="J31" s="23">
        <f t="shared" si="2"/>
        <v>0</v>
      </c>
      <c r="K31" s="23">
        <f t="shared" si="3"/>
        <v>0</v>
      </c>
    </row>
    <row r="32" spans="1:14" x14ac:dyDescent="0.15">
      <c r="A32" s="72"/>
      <c r="B32" s="29" t="s">
        <v>75</v>
      </c>
      <c r="C32" s="30" t="s">
        <v>13</v>
      </c>
      <c r="D32" s="31">
        <f>D31*1.05</f>
        <v>714</v>
      </c>
      <c r="E32" s="31"/>
      <c r="F32" s="23">
        <f t="shared" si="0"/>
        <v>0</v>
      </c>
      <c r="G32" s="31"/>
      <c r="H32" s="23">
        <f t="shared" si="1"/>
        <v>0</v>
      </c>
      <c r="I32" s="31"/>
      <c r="J32" s="23">
        <f t="shared" si="2"/>
        <v>0</v>
      </c>
      <c r="K32" s="23">
        <f t="shared" si="3"/>
        <v>0</v>
      </c>
    </row>
    <row r="33" spans="1:11" x14ac:dyDescent="0.15">
      <c r="A33" s="72"/>
      <c r="B33" s="32" t="s">
        <v>14</v>
      </c>
      <c r="C33" s="30" t="s">
        <v>13</v>
      </c>
      <c r="D33" s="31">
        <v>680</v>
      </c>
      <c r="E33" s="31"/>
      <c r="F33" s="23">
        <f t="shared" si="0"/>
        <v>0</v>
      </c>
      <c r="G33" s="31"/>
      <c r="H33" s="23">
        <f t="shared" si="1"/>
        <v>0</v>
      </c>
      <c r="I33" s="31"/>
      <c r="J33" s="23">
        <f t="shared" si="2"/>
        <v>0</v>
      </c>
      <c r="K33" s="23">
        <f t="shared" si="3"/>
        <v>0</v>
      </c>
    </row>
    <row r="34" spans="1:11" x14ac:dyDescent="0.15">
      <c r="A34" s="73"/>
      <c r="B34" s="32" t="s">
        <v>15</v>
      </c>
      <c r="C34" s="30" t="s">
        <v>16</v>
      </c>
      <c r="D34" s="31">
        <v>1</v>
      </c>
      <c r="E34" s="31"/>
      <c r="F34" s="23">
        <f t="shared" si="0"/>
        <v>0</v>
      </c>
      <c r="G34" s="31"/>
      <c r="H34" s="23">
        <f t="shared" si="1"/>
        <v>0</v>
      </c>
      <c r="I34" s="31"/>
      <c r="J34" s="23">
        <f t="shared" si="2"/>
        <v>0</v>
      </c>
      <c r="K34" s="23">
        <f t="shared" si="3"/>
        <v>0</v>
      </c>
    </row>
    <row r="35" spans="1:11" ht="26" x14ac:dyDescent="0.15">
      <c r="A35" s="71">
        <v>2</v>
      </c>
      <c r="B35" s="21" t="s">
        <v>17</v>
      </c>
      <c r="C35" s="20" t="s">
        <v>13</v>
      </c>
      <c r="D35" s="33">
        <v>16</v>
      </c>
      <c r="E35" s="33"/>
      <c r="F35" s="23">
        <f t="shared" si="0"/>
        <v>0</v>
      </c>
      <c r="G35" s="33"/>
      <c r="H35" s="23">
        <f t="shared" si="1"/>
        <v>0</v>
      </c>
      <c r="I35" s="33"/>
      <c r="J35" s="23">
        <f t="shared" si="2"/>
        <v>0</v>
      </c>
      <c r="K35" s="23">
        <f t="shared" si="3"/>
        <v>0</v>
      </c>
    </row>
    <row r="36" spans="1:11" x14ac:dyDescent="0.15">
      <c r="A36" s="72"/>
      <c r="B36" s="29" t="s">
        <v>76</v>
      </c>
      <c r="C36" s="20" t="s">
        <v>13</v>
      </c>
      <c r="D36" s="33">
        <f>D35*1.05</f>
        <v>16.8</v>
      </c>
      <c r="E36" s="33"/>
      <c r="F36" s="23">
        <f t="shared" si="0"/>
        <v>0</v>
      </c>
      <c r="G36" s="33"/>
      <c r="H36" s="23">
        <f t="shared" si="1"/>
        <v>0</v>
      </c>
      <c r="I36" s="33"/>
      <c r="J36" s="23">
        <f t="shared" si="2"/>
        <v>0</v>
      </c>
      <c r="K36" s="23">
        <f t="shared" si="3"/>
        <v>0</v>
      </c>
    </row>
    <row r="37" spans="1:11" x14ac:dyDescent="0.15">
      <c r="A37" s="72"/>
      <c r="B37" s="32" t="s">
        <v>14</v>
      </c>
      <c r="C37" s="20" t="s">
        <v>13</v>
      </c>
      <c r="D37" s="33">
        <v>10</v>
      </c>
      <c r="E37" s="33"/>
      <c r="F37" s="23">
        <f t="shared" si="0"/>
        <v>0</v>
      </c>
      <c r="G37" s="33"/>
      <c r="H37" s="23">
        <f t="shared" si="1"/>
        <v>0</v>
      </c>
      <c r="I37" s="33"/>
      <c r="J37" s="23">
        <f t="shared" si="2"/>
        <v>0</v>
      </c>
      <c r="K37" s="23">
        <f t="shared" si="3"/>
        <v>0</v>
      </c>
    </row>
    <row r="38" spans="1:11" x14ac:dyDescent="0.15">
      <c r="A38" s="73"/>
      <c r="B38" s="32" t="s">
        <v>15</v>
      </c>
      <c r="C38" s="30" t="s">
        <v>16</v>
      </c>
      <c r="D38" s="33">
        <v>1</v>
      </c>
      <c r="E38" s="33"/>
      <c r="F38" s="23">
        <f t="shared" si="0"/>
        <v>0</v>
      </c>
      <c r="G38" s="33"/>
      <c r="H38" s="23">
        <f t="shared" si="1"/>
        <v>0</v>
      </c>
      <c r="I38" s="33"/>
      <c r="J38" s="23">
        <f t="shared" si="2"/>
        <v>0</v>
      </c>
      <c r="K38" s="23">
        <f t="shared" si="3"/>
        <v>0</v>
      </c>
    </row>
    <row r="39" spans="1:11" x14ac:dyDescent="0.15">
      <c r="A39" s="71">
        <v>3</v>
      </c>
      <c r="B39" s="21" t="s">
        <v>56</v>
      </c>
      <c r="C39" s="20" t="s">
        <v>13</v>
      </c>
      <c r="D39" s="33">
        <v>680</v>
      </c>
      <c r="E39" s="33"/>
      <c r="F39" s="23">
        <f t="shared" si="0"/>
        <v>0</v>
      </c>
      <c r="G39" s="33"/>
      <c r="H39" s="23">
        <f t="shared" si="1"/>
        <v>0</v>
      </c>
      <c r="I39" s="33"/>
      <c r="J39" s="23">
        <f t="shared" si="2"/>
        <v>0</v>
      </c>
      <c r="K39" s="23">
        <f t="shared" si="3"/>
        <v>0</v>
      </c>
    </row>
    <row r="40" spans="1:11" x14ac:dyDescent="0.15">
      <c r="A40" s="72"/>
      <c r="B40" s="29" t="s">
        <v>57</v>
      </c>
      <c r="C40" s="30" t="s">
        <v>13</v>
      </c>
      <c r="D40" s="34">
        <v>712</v>
      </c>
      <c r="E40" s="31"/>
      <c r="F40" s="23">
        <f t="shared" si="0"/>
        <v>0</v>
      </c>
      <c r="G40" s="31"/>
      <c r="H40" s="23">
        <f t="shared" si="1"/>
        <v>0</v>
      </c>
      <c r="I40" s="31"/>
      <c r="J40" s="23">
        <f t="shared" si="2"/>
        <v>0</v>
      </c>
      <c r="K40" s="23">
        <f t="shared" si="3"/>
        <v>0</v>
      </c>
    </row>
    <row r="41" spans="1:11" x14ac:dyDescent="0.15">
      <c r="A41" s="72"/>
      <c r="B41" s="32" t="s">
        <v>58</v>
      </c>
      <c r="C41" s="30" t="s">
        <v>18</v>
      </c>
      <c r="D41" s="35">
        <v>4100</v>
      </c>
      <c r="E41" s="31"/>
      <c r="F41" s="23">
        <f t="shared" si="0"/>
        <v>0</v>
      </c>
      <c r="G41" s="31"/>
      <c r="H41" s="23">
        <f t="shared" si="1"/>
        <v>0</v>
      </c>
      <c r="I41" s="31"/>
      <c r="J41" s="23">
        <f t="shared" si="2"/>
        <v>0</v>
      </c>
      <c r="K41" s="23">
        <f t="shared" si="3"/>
        <v>0</v>
      </c>
    </row>
    <row r="42" spans="1:11" x14ac:dyDescent="0.15">
      <c r="A42" s="73"/>
      <c r="B42" s="32" t="s">
        <v>15</v>
      </c>
      <c r="C42" s="30" t="s">
        <v>16</v>
      </c>
      <c r="D42" s="31">
        <v>1</v>
      </c>
      <c r="E42" s="31"/>
      <c r="F42" s="23">
        <f t="shared" si="0"/>
        <v>0</v>
      </c>
      <c r="G42" s="31"/>
      <c r="H42" s="23">
        <f t="shared" si="1"/>
        <v>0</v>
      </c>
      <c r="I42" s="31"/>
      <c r="J42" s="23">
        <f t="shared" si="2"/>
        <v>0</v>
      </c>
      <c r="K42" s="23">
        <f t="shared" si="3"/>
        <v>0</v>
      </c>
    </row>
    <row r="43" spans="1:11" ht="40.5" customHeight="1" x14ac:dyDescent="0.15">
      <c r="A43" s="20">
        <v>4</v>
      </c>
      <c r="B43" s="24" t="s">
        <v>77</v>
      </c>
      <c r="C43" s="20" t="s">
        <v>19</v>
      </c>
      <c r="D43" s="33">
        <v>163</v>
      </c>
      <c r="E43" s="23"/>
      <c r="F43" s="23">
        <f t="shared" si="0"/>
        <v>0</v>
      </c>
      <c r="G43" s="23"/>
      <c r="H43" s="23">
        <f t="shared" si="1"/>
        <v>0</v>
      </c>
      <c r="I43" s="23"/>
      <c r="J43" s="23">
        <f t="shared" si="2"/>
        <v>0</v>
      </c>
      <c r="K43" s="23">
        <f t="shared" si="3"/>
        <v>0</v>
      </c>
    </row>
    <row r="44" spans="1:11" x14ac:dyDescent="0.15">
      <c r="A44" s="16">
        <v>5</v>
      </c>
      <c r="B44" s="25" t="s">
        <v>20</v>
      </c>
      <c r="C44" s="20" t="s">
        <v>19</v>
      </c>
      <c r="D44" s="33">
        <v>163</v>
      </c>
      <c r="E44" s="23"/>
      <c r="F44" s="23">
        <f t="shared" si="0"/>
        <v>0</v>
      </c>
      <c r="G44" s="23"/>
      <c r="H44" s="23">
        <f t="shared" si="1"/>
        <v>0</v>
      </c>
      <c r="I44" s="23"/>
      <c r="J44" s="23">
        <f t="shared" si="2"/>
        <v>0</v>
      </c>
      <c r="K44" s="23">
        <f t="shared" si="3"/>
        <v>0</v>
      </c>
    </row>
    <row r="45" spans="1:11" ht="26" x14ac:dyDescent="0.15">
      <c r="A45" s="20">
        <v>6</v>
      </c>
      <c r="B45" s="21" t="s">
        <v>78</v>
      </c>
      <c r="C45" s="36" t="s">
        <v>13</v>
      </c>
      <c r="D45" s="33">
        <v>16.3</v>
      </c>
      <c r="E45" s="23"/>
      <c r="F45" s="23">
        <f t="shared" si="0"/>
        <v>0</v>
      </c>
      <c r="G45" s="23"/>
      <c r="H45" s="23">
        <f t="shared" si="1"/>
        <v>0</v>
      </c>
      <c r="I45" s="23"/>
      <c r="J45" s="23">
        <f t="shared" si="2"/>
        <v>0</v>
      </c>
      <c r="K45" s="23">
        <f t="shared" si="3"/>
        <v>0</v>
      </c>
    </row>
    <row r="46" spans="1:11" x14ac:dyDescent="0.15">
      <c r="A46" s="16">
        <v>7</v>
      </c>
      <c r="B46" s="21" t="s">
        <v>21</v>
      </c>
      <c r="C46" s="36" t="s">
        <v>10</v>
      </c>
      <c r="D46" s="33">
        <v>523</v>
      </c>
      <c r="E46" s="23"/>
      <c r="F46" s="23">
        <f t="shared" si="0"/>
        <v>0</v>
      </c>
      <c r="G46" s="23"/>
      <c r="H46" s="23">
        <f t="shared" si="1"/>
        <v>0</v>
      </c>
      <c r="I46" s="23"/>
      <c r="J46" s="23">
        <f t="shared" si="2"/>
        <v>0</v>
      </c>
      <c r="K46" s="23">
        <f t="shared" si="3"/>
        <v>0</v>
      </c>
    </row>
    <row r="47" spans="1:11" x14ac:dyDescent="0.15">
      <c r="A47" s="16">
        <v>8</v>
      </c>
      <c r="B47" s="21" t="s">
        <v>22</v>
      </c>
      <c r="C47" s="30" t="s">
        <v>10</v>
      </c>
      <c r="D47" s="33">
        <v>7</v>
      </c>
      <c r="E47" s="23"/>
      <c r="F47" s="23">
        <f t="shared" si="0"/>
        <v>0</v>
      </c>
      <c r="G47" s="23"/>
      <c r="H47" s="23">
        <f t="shared" si="1"/>
        <v>0</v>
      </c>
      <c r="I47" s="23"/>
      <c r="J47" s="23">
        <f t="shared" si="2"/>
        <v>0</v>
      </c>
      <c r="K47" s="23">
        <f t="shared" si="3"/>
        <v>0</v>
      </c>
    </row>
    <row r="48" spans="1:11" ht="26" x14ac:dyDescent="0.15">
      <c r="A48" s="37">
        <v>9</v>
      </c>
      <c r="B48" s="21" t="s">
        <v>28</v>
      </c>
      <c r="C48" s="36" t="s">
        <v>10</v>
      </c>
      <c r="D48" s="23">
        <v>2</v>
      </c>
      <c r="E48" s="23"/>
      <c r="F48" s="23">
        <f t="shared" si="0"/>
        <v>0</v>
      </c>
      <c r="G48" s="23"/>
      <c r="H48" s="23">
        <f t="shared" si="1"/>
        <v>0</v>
      </c>
      <c r="I48" s="23"/>
      <c r="J48" s="23">
        <f t="shared" si="2"/>
        <v>0</v>
      </c>
      <c r="K48" s="23">
        <f t="shared" si="3"/>
        <v>0</v>
      </c>
    </row>
    <row r="49" spans="1:11" ht="26" x14ac:dyDescent="0.15">
      <c r="A49" s="71">
        <v>10</v>
      </c>
      <c r="B49" s="21" t="s">
        <v>79</v>
      </c>
      <c r="C49" s="36" t="s">
        <v>19</v>
      </c>
      <c r="D49" s="23">
        <v>800</v>
      </c>
      <c r="E49" s="23"/>
      <c r="F49" s="23">
        <f t="shared" si="0"/>
        <v>0</v>
      </c>
      <c r="G49" s="23"/>
      <c r="H49" s="23">
        <f t="shared" si="1"/>
        <v>0</v>
      </c>
      <c r="I49" s="23"/>
      <c r="J49" s="23">
        <f t="shared" si="2"/>
        <v>0</v>
      </c>
      <c r="K49" s="23">
        <f t="shared" si="3"/>
        <v>0</v>
      </c>
    </row>
    <row r="50" spans="1:11" x14ac:dyDescent="0.15">
      <c r="A50" s="72"/>
      <c r="B50" s="21" t="s">
        <v>23</v>
      </c>
      <c r="C50" s="30" t="s">
        <v>19</v>
      </c>
      <c r="D50" s="23">
        <v>800</v>
      </c>
      <c r="E50" s="23"/>
      <c r="F50" s="23">
        <f t="shared" si="0"/>
        <v>0</v>
      </c>
      <c r="G50" s="23"/>
      <c r="H50" s="23">
        <f t="shared" si="1"/>
        <v>0</v>
      </c>
      <c r="I50" s="23"/>
      <c r="J50" s="23">
        <f t="shared" si="2"/>
        <v>0</v>
      </c>
      <c r="K50" s="23">
        <f t="shared" si="3"/>
        <v>0</v>
      </c>
    </row>
    <row r="51" spans="1:11" x14ac:dyDescent="0.15">
      <c r="A51" s="73"/>
      <c r="B51" s="21" t="s">
        <v>24</v>
      </c>
      <c r="C51" s="30" t="s">
        <v>19</v>
      </c>
      <c r="D51" s="23">
        <v>800</v>
      </c>
      <c r="E51" s="23"/>
      <c r="F51" s="23">
        <f t="shared" si="0"/>
        <v>0</v>
      </c>
      <c r="G51" s="23"/>
      <c r="H51" s="23">
        <f t="shared" si="1"/>
        <v>0</v>
      </c>
      <c r="I51" s="23"/>
      <c r="J51" s="23">
        <f t="shared" si="2"/>
        <v>0</v>
      </c>
      <c r="K51" s="23">
        <f t="shared" si="3"/>
        <v>0</v>
      </c>
    </row>
    <row r="52" spans="1:11" ht="26" x14ac:dyDescent="0.15">
      <c r="A52" s="71">
        <v>11</v>
      </c>
      <c r="B52" s="21" t="s">
        <v>25</v>
      </c>
      <c r="C52" s="36" t="s">
        <v>13</v>
      </c>
      <c r="D52" s="23">
        <v>658</v>
      </c>
      <c r="E52" s="23"/>
      <c r="F52" s="23">
        <f t="shared" si="0"/>
        <v>0</v>
      </c>
      <c r="G52" s="23"/>
      <c r="H52" s="23">
        <f t="shared" si="1"/>
        <v>0</v>
      </c>
      <c r="I52" s="23"/>
      <c r="J52" s="23">
        <f t="shared" si="2"/>
        <v>0</v>
      </c>
      <c r="K52" s="23">
        <f t="shared" si="3"/>
        <v>0</v>
      </c>
    </row>
    <row r="53" spans="1:11" x14ac:dyDescent="0.15">
      <c r="A53" s="72"/>
      <c r="B53" s="32" t="s">
        <v>80</v>
      </c>
      <c r="C53" s="30" t="s">
        <v>18</v>
      </c>
      <c r="D53" s="31">
        <f>D52*0.4</f>
        <v>263.2</v>
      </c>
      <c r="E53" s="31"/>
      <c r="F53" s="23">
        <f t="shared" si="0"/>
        <v>0</v>
      </c>
      <c r="G53" s="31"/>
      <c r="H53" s="23">
        <f t="shared" si="1"/>
        <v>0</v>
      </c>
      <c r="I53" s="31"/>
      <c r="J53" s="23">
        <f t="shared" si="2"/>
        <v>0</v>
      </c>
      <c r="K53" s="23">
        <f t="shared" si="3"/>
        <v>0</v>
      </c>
    </row>
    <row r="54" spans="1:11" x14ac:dyDescent="0.15">
      <c r="A54" s="72"/>
      <c r="B54" s="32" t="s">
        <v>81</v>
      </c>
      <c r="C54" s="30" t="s">
        <v>18</v>
      </c>
      <c r="D54" s="31">
        <f>D52*0.25</f>
        <v>164.5</v>
      </c>
      <c r="E54" s="31"/>
      <c r="F54" s="23">
        <f t="shared" si="0"/>
        <v>0</v>
      </c>
      <c r="G54" s="31"/>
      <c r="H54" s="23">
        <f t="shared" si="1"/>
        <v>0</v>
      </c>
      <c r="I54" s="31"/>
      <c r="J54" s="23">
        <f t="shared" si="2"/>
        <v>0</v>
      </c>
      <c r="K54" s="23">
        <f t="shared" si="3"/>
        <v>0</v>
      </c>
    </row>
    <row r="55" spans="1:11" x14ac:dyDescent="0.15">
      <c r="A55" s="72"/>
      <c r="B55" s="32" t="s">
        <v>82</v>
      </c>
      <c r="C55" s="30" t="s">
        <v>13</v>
      </c>
      <c r="D55" s="31">
        <f>D52*0.009</f>
        <v>5.9219999999999997</v>
      </c>
      <c r="E55" s="31"/>
      <c r="F55" s="23">
        <f t="shared" si="0"/>
        <v>0</v>
      </c>
      <c r="G55" s="31"/>
      <c r="H55" s="23">
        <f t="shared" si="1"/>
        <v>0</v>
      </c>
      <c r="I55" s="31"/>
      <c r="J55" s="23">
        <f t="shared" si="2"/>
        <v>0</v>
      </c>
      <c r="K55" s="23">
        <f t="shared" si="3"/>
        <v>0</v>
      </c>
    </row>
    <row r="56" spans="1:11" x14ac:dyDescent="0.15">
      <c r="A56" s="72"/>
      <c r="B56" s="32" t="s">
        <v>83</v>
      </c>
      <c r="C56" s="30" t="s">
        <v>19</v>
      </c>
      <c r="D56" s="31">
        <f>D52*0.45</f>
        <v>296.10000000000002</v>
      </c>
      <c r="E56" s="31"/>
      <c r="F56" s="23">
        <f t="shared" si="0"/>
        <v>0</v>
      </c>
      <c r="G56" s="31"/>
      <c r="H56" s="23">
        <f t="shared" si="1"/>
        <v>0</v>
      </c>
      <c r="I56" s="31"/>
      <c r="J56" s="23">
        <f t="shared" si="2"/>
        <v>0</v>
      </c>
      <c r="K56" s="23">
        <f t="shared" si="3"/>
        <v>0</v>
      </c>
    </row>
    <row r="57" spans="1:11" x14ac:dyDescent="0.15">
      <c r="A57" s="73"/>
      <c r="B57" s="32" t="s">
        <v>15</v>
      </c>
      <c r="C57" s="30" t="s">
        <v>16</v>
      </c>
      <c r="D57" s="31">
        <v>1</v>
      </c>
      <c r="E57" s="31"/>
      <c r="F57" s="23">
        <f t="shared" si="0"/>
        <v>0</v>
      </c>
      <c r="G57" s="31"/>
      <c r="H57" s="23">
        <f t="shared" si="1"/>
        <v>0</v>
      </c>
      <c r="I57" s="31"/>
      <c r="J57" s="23">
        <f t="shared" si="2"/>
        <v>0</v>
      </c>
      <c r="K57" s="23">
        <f t="shared" si="3"/>
        <v>0</v>
      </c>
    </row>
    <row r="58" spans="1:11" ht="26" x14ac:dyDescent="0.15">
      <c r="A58" s="71">
        <v>12</v>
      </c>
      <c r="B58" s="38" t="s">
        <v>26</v>
      </c>
      <c r="C58" s="36" t="s">
        <v>13</v>
      </c>
      <c r="D58" s="23">
        <v>480</v>
      </c>
      <c r="E58" s="23"/>
      <c r="F58" s="23">
        <f t="shared" si="0"/>
        <v>0</v>
      </c>
      <c r="G58" s="23"/>
      <c r="H58" s="23">
        <f t="shared" si="1"/>
        <v>0</v>
      </c>
      <c r="I58" s="23"/>
      <c r="J58" s="23">
        <f t="shared" si="2"/>
        <v>0</v>
      </c>
      <c r="K58" s="23">
        <f t="shared" si="3"/>
        <v>0</v>
      </c>
    </row>
    <row r="59" spans="1:11" x14ac:dyDescent="0.15">
      <c r="A59" s="72"/>
      <c r="B59" s="32" t="s">
        <v>27</v>
      </c>
      <c r="C59" s="30" t="s">
        <v>18</v>
      </c>
      <c r="D59" s="31">
        <f>D58*0.25</f>
        <v>120</v>
      </c>
      <c r="E59" s="31"/>
      <c r="F59" s="23">
        <f t="shared" si="0"/>
        <v>0</v>
      </c>
      <c r="G59" s="31"/>
      <c r="H59" s="23">
        <f t="shared" si="1"/>
        <v>0</v>
      </c>
      <c r="I59" s="31"/>
      <c r="J59" s="23">
        <f t="shared" si="2"/>
        <v>0</v>
      </c>
      <c r="K59" s="23">
        <f t="shared" si="3"/>
        <v>0</v>
      </c>
    </row>
    <row r="60" spans="1:11" x14ac:dyDescent="0.15">
      <c r="A60" s="72"/>
      <c r="B60" s="32" t="s">
        <v>47</v>
      </c>
      <c r="C60" s="30" t="s">
        <v>18</v>
      </c>
      <c r="D60" s="31">
        <f>D58*0.4</f>
        <v>192</v>
      </c>
      <c r="E60" s="31"/>
      <c r="F60" s="23">
        <f t="shared" si="0"/>
        <v>0</v>
      </c>
      <c r="G60" s="31"/>
      <c r="H60" s="23">
        <f t="shared" si="1"/>
        <v>0</v>
      </c>
      <c r="I60" s="31"/>
      <c r="J60" s="23">
        <f t="shared" si="2"/>
        <v>0</v>
      </c>
      <c r="K60" s="23">
        <f t="shared" si="3"/>
        <v>0</v>
      </c>
    </row>
    <row r="61" spans="1:11" x14ac:dyDescent="0.15">
      <c r="A61" s="72"/>
      <c r="B61" s="32" t="s">
        <v>48</v>
      </c>
      <c r="C61" s="30" t="s">
        <v>13</v>
      </c>
      <c r="D61" s="31">
        <f>D58*0.009</f>
        <v>4.3199999999999994</v>
      </c>
      <c r="E61" s="31"/>
      <c r="F61" s="23">
        <f t="shared" si="0"/>
        <v>0</v>
      </c>
      <c r="G61" s="31"/>
      <c r="H61" s="23">
        <f t="shared" si="1"/>
        <v>0</v>
      </c>
      <c r="I61" s="31"/>
      <c r="J61" s="23">
        <f t="shared" si="2"/>
        <v>0</v>
      </c>
      <c r="K61" s="23">
        <f t="shared" si="3"/>
        <v>0</v>
      </c>
    </row>
    <row r="62" spans="1:11" x14ac:dyDescent="0.15">
      <c r="A62" s="72"/>
      <c r="B62" s="32" t="s">
        <v>49</v>
      </c>
      <c r="C62" s="30" t="s">
        <v>19</v>
      </c>
      <c r="D62" s="31">
        <f>D58*0.45</f>
        <v>216</v>
      </c>
      <c r="E62" s="31"/>
      <c r="F62" s="23">
        <f t="shared" si="0"/>
        <v>0</v>
      </c>
      <c r="G62" s="31"/>
      <c r="H62" s="23">
        <f t="shared" si="1"/>
        <v>0</v>
      </c>
      <c r="I62" s="31"/>
      <c r="J62" s="23">
        <f t="shared" si="2"/>
        <v>0</v>
      </c>
      <c r="K62" s="23">
        <f t="shared" si="3"/>
        <v>0</v>
      </c>
    </row>
    <row r="63" spans="1:11" x14ac:dyDescent="0.15">
      <c r="A63" s="72"/>
      <c r="B63" s="32" t="s">
        <v>84</v>
      </c>
      <c r="C63" s="30" t="s">
        <v>19</v>
      </c>
      <c r="D63" s="31">
        <f>D58*0.25</f>
        <v>120</v>
      </c>
      <c r="E63" s="31"/>
      <c r="F63" s="23">
        <f t="shared" si="0"/>
        <v>0</v>
      </c>
      <c r="G63" s="31"/>
      <c r="H63" s="23">
        <f t="shared" si="1"/>
        <v>0</v>
      </c>
      <c r="I63" s="31"/>
      <c r="J63" s="23">
        <f t="shared" si="2"/>
        <v>0</v>
      </c>
      <c r="K63" s="23">
        <f t="shared" si="3"/>
        <v>0</v>
      </c>
    </row>
    <row r="64" spans="1:11" x14ac:dyDescent="0.15">
      <c r="A64" s="73"/>
      <c r="B64" s="32" t="s">
        <v>15</v>
      </c>
      <c r="C64" s="30" t="s">
        <v>16</v>
      </c>
      <c r="D64" s="31">
        <v>1</v>
      </c>
      <c r="E64" s="31"/>
      <c r="F64" s="23">
        <f t="shared" si="0"/>
        <v>0</v>
      </c>
      <c r="G64" s="31"/>
      <c r="H64" s="23">
        <f t="shared" si="1"/>
        <v>0</v>
      </c>
      <c r="I64" s="31"/>
      <c r="J64" s="23">
        <f t="shared" si="2"/>
        <v>0</v>
      </c>
      <c r="K64" s="23">
        <f t="shared" si="3"/>
        <v>0</v>
      </c>
    </row>
    <row r="65" spans="1:13" ht="26" x14ac:dyDescent="0.15">
      <c r="A65" s="39">
        <v>13</v>
      </c>
      <c r="B65" s="24" t="s">
        <v>37</v>
      </c>
      <c r="C65" s="20" t="s">
        <v>13</v>
      </c>
      <c r="D65" s="23">
        <v>20</v>
      </c>
      <c r="E65" s="23"/>
      <c r="F65" s="23">
        <f t="shared" si="0"/>
        <v>0</v>
      </c>
      <c r="G65" s="23"/>
      <c r="H65" s="23">
        <f t="shared" si="1"/>
        <v>0</v>
      </c>
      <c r="I65" s="23"/>
      <c r="J65" s="23">
        <f t="shared" si="2"/>
        <v>0</v>
      </c>
      <c r="K65" s="23">
        <f t="shared" si="3"/>
        <v>0</v>
      </c>
    </row>
    <row r="66" spans="1:13" ht="68.25" customHeight="1" x14ac:dyDescent="0.15">
      <c r="A66" s="20">
        <v>14</v>
      </c>
      <c r="B66" s="21" t="s">
        <v>85</v>
      </c>
      <c r="C66" s="20" t="s">
        <v>10</v>
      </c>
      <c r="D66" s="33">
        <v>3</v>
      </c>
      <c r="E66" s="23"/>
      <c r="F66" s="23">
        <f t="shared" si="0"/>
        <v>0</v>
      </c>
      <c r="G66" s="23"/>
      <c r="H66" s="23">
        <f t="shared" si="1"/>
        <v>0</v>
      </c>
      <c r="I66" s="23"/>
      <c r="J66" s="23">
        <f t="shared" si="2"/>
        <v>0</v>
      </c>
      <c r="K66" s="23">
        <f t="shared" si="3"/>
        <v>0</v>
      </c>
      <c r="M66" s="2" t="s">
        <v>35</v>
      </c>
    </row>
    <row r="67" spans="1:13" x14ac:dyDescent="0.15">
      <c r="A67" s="20">
        <v>15</v>
      </c>
      <c r="B67" s="21" t="s">
        <v>59</v>
      </c>
      <c r="C67" s="20" t="s">
        <v>50</v>
      </c>
      <c r="D67" s="33">
        <v>5</v>
      </c>
      <c r="E67" s="23"/>
      <c r="F67" s="23">
        <f t="shared" si="0"/>
        <v>0</v>
      </c>
      <c r="G67" s="23"/>
      <c r="H67" s="23">
        <f t="shared" si="1"/>
        <v>0</v>
      </c>
      <c r="I67" s="23"/>
      <c r="J67" s="23">
        <f t="shared" si="2"/>
        <v>0</v>
      </c>
      <c r="K67" s="23">
        <f t="shared" si="3"/>
        <v>0</v>
      </c>
    </row>
    <row r="68" spans="1:13" x14ac:dyDescent="0.15">
      <c r="A68" s="16"/>
      <c r="B68" s="16" t="s">
        <v>6</v>
      </c>
      <c r="C68" s="20"/>
      <c r="D68" s="33"/>
      <c r="E68" s="23"/>
      <c r="F68" s="40">
        <f>SUM(F17:F66)</f>
        <v>0</v>
      </c>
      <c r="G68" s="23"/>
      <c r="H68" s="23">
        <f>SUM(H17:H66)</f>
        <v>0</v>
      </c>
      <c r="I68" s="23"/>
      <c r="J68" s="23">
        <f>SUM(J17:J66)</f>
        <v>0</v>
      </c>
      <c r="K68" s="40">
        <f>SUM(K17:K67)</f>
        <v>0</v>
      </c>
      <c r="L68" s="2" t="s">
        <v>36</v>
      </c>
    </row>
    <row r="69" spans="1:13" x14ac:dyDescent="0.15">
      <c r="A69" s="16"/>
      <c r="B69" s="41" t="s">
        <v>29</v>
      </c>
      <c r="C69" s="42" t="s">
        <v>73</v>
      </c>
      <c r="D69" s="43"/>
      <c r="E69" s="44"/>
      <c r="F69" s="43"/>
      <c r="G69" s="43"/>
      <c r="H69" s="43"/>
      <c r="I69" s="43"/>
      <c r="J69" s="44"/>
      <c r="K69" s="43">
        <f>F68*0.03</f>
        <v>0</v>
      </c>
    </row>
    <row r="70" spans="1:13" x14ac:dyDescent="0.15">
      <c r="A70" s="16"/>
      <c r="B70" s="45" t="s">
        <v>6</v>
      </c>
      <c r="C70" s="44"/>
      <c r="D70" s="43"/>
      <c r="E70" s="44"/>
      <c r="F70" s="44"/>
      <c r="G70" s="43"/>
      <c r="H70" s="43"/>
      <c r="I70" s="43"/>
      <c r="J70" s="44"/>
      <c r="K70" s="43">
        <f>K69+K68</f>
        <v>0</v>
      </c>
    </row>
    <row r="71" spans="1:13" x14ac:dyDescent="0.15">
      <c r="A71" s="16"/>
      <c r="B71" s="41" t="s">
        <v>30</v>
      </c>
      <c r="C71" s="42"/>
      <c r="D71" s="43"/>
      <c r="E71" s="44"/>
      <c r="F71" s="44"/>
      <c r="G71" s="43"/>
      <c r="H71" s="43"/>
      <c r="I71" s="43"/>
      <c r="J71" s="44"/>
      <c r="K71" s="43">
        <f>K70*C71</f>
        <v>0</v>
      </c>
    </row>
    <row r="72" spans="1:13" x14ac:dyDescent="0.15">
      <c r="A72" s="16"/>
      <c r="B72" s="45" t="s">
        <v>6</v>
      </c>
      <c r="C72" s="44"/>
      <c r="D72" s="43"/>
      <c r="E72" s="44"/>
      <c r="F72" s="44"/>
      <c r="G72" s="43"/>
      <c r="H72" s="43"/>
      <c r="I72" s="43"/>
      <c r="J72" s="44"/>
      <c r="K72" s="43">
        <f>K71+K70</f>
        <v>0</v>
      </c>
    </row>
    <row r="73" spans="1:13" x14ac:dyDescent="0.15">
      <c r="A73" s="16"/>
      <c r="B73" s="41" t="s">
        <v>31</v>
      </c>
      <c r="C73" s="42"/>
      <c r="D73" s="43"/>
      <c r="E73" s="44"/>
      <c r="F73" s="44"/>
      <c r="G73" s="43"/>
      <c r="H73" s="43"/>
      <c r="I73" s="43"/>
      <c r="J73" s="44"/>
      <c r="K73" s="43">
        <f>K72*C73</f>
        <v>0</v>
      </c>
    </row>
    <row r="74" spans="1:13" x14ac:dyDescent="0.15">
      <c r="A74" s="16"/>
      <c r="B74" s="45" t="s">
        <v>6</v>
      </c>
      <c r="C74" s="44"/>
      <c r="D74" s="43"/>
      <c r="E74" s="44"/>
      <c r="F74" s="44"/>
      <c r="G74" s="43"/>
      <c r="H74" s="43"/>
      <c r="I74" s="43"/>
      <c r="J74" s="44"/>
      <c r="K74" s="43">
        <f>K73+K72</f>
        <v>0</v>
      </c>
    </row>
    <row r="75" spans="1:13" x14ac:dyDescent="0.15">
      <c r="A75" s="16"/>
      <c r="B75" s="41" t="s">
        <v>32</v>
      </c>
      <c r="C75" s="42"/>
      <c r="D75" s="43"/>
      <c r="E75" s="44"/>
      <c r="F75" s="44"/>
      <c r="G75" s="43"/>
      <c r="H75" s="43"/>
      <c r="I75" s="43"/>
      <c r="J75" s="44"/>
      <c r="K75" s="43">
        <f>K74*C75</f>
        <v>0</v>
      </c>
    </row>
    <row r="76" spans="1:13" x14ac:dyDescent="0.15">
      <c r="A76" s="16"/>
      <c r="B76" s="45" t="s">
        <v>6</v>
      </c>
      <c r="C76" s="44"/>
      <c r="D76" s="43"/>
      <c r="E76" s="44"/>
      <c r="F76" s="44"/>
      <c r="G76" s="43"/>
      <c r="H76" s="43"/>
      <c r="I76" s="43"/>
      <c r="J76" s="44"/>
      <c r="K76" s="43">
        <f>K75+K74</f>
        <v>0</v>
      </c>
    </row>
    <row r="77" spans="1:13" x14ac:dyDescent="0.15">
      <c r="A77" s="16"/>
      <c r="B77" s="46" t="s">
        <v>33</v>
      </c>
      <c r="C77" s="47">
        <v>0.18</v>
      </c>
      <c r="D77" s="48"/>
      <c r="E77" s="49"/>
      <c r="F77" s="49"/>
      <c r="G77" s="49"/>
      <c r="H77" s="49"/>
      <c r="I77" s="49"/>
      <c r="J77" s="49"/>
      <c r="K77" s="48">
        <f>K76*C77</f>
        <v>0</v>
      </c>
    </row>
    <row r="78" spans="1:13" x14ac:dyDescent="0.15">
      <c r="A78" s="16"/>
      <c r="B78" s="16" t="s">
        <v>34</v>
      </c>
      <c r="C78" s="25"/>
      <c r="D78" s="16"/>
      <c r="E78" s="30"/>
      <c r="F78" s="30"/>
      <c r="G78" s="30"/>
      <c r="H78" s="30"/>
      <c r="I78" s="30"/>
      <c r="J78" s="30"/>
      <c r="K78" s="50">
        <f>K76+K77</f>
        <v>0</v>
      </c>
    </row>
    <row r="82" spans="2:11" ht="17" x14ac:dyDescent="0.3">
      <c r="B82" s="51" t="s">
        <v>86</v>
      </c>
      <c r="J82" s="52"/>
      <c r="K82" s="52"/>
    </row>
    <row r="83" spans="2:11" x14ac:dyDescent="0.15">
      <c r="B83" s="53"/>
      <c r="C83" s="11"/>
      <c r="J83" s="51" t="s">
        <v>87</v>
      </c>
      <c r="K83" s="54"/>
    </row>
    <row r="84" spans="2:11" ht="17" x14ac:dyDescent="0.3">
      <c r="B84" s="53"/>
      <c r="C84" s="11"/>
      <c r="J84" s="52"/>
      <c r="K84" s="52"/>
    </row>
    <row r="85" spans="2:11" ht="17" x14ac:dyDescent="0.3">
      <c r="B85" s="54" t="s">
        <v>88</v>
      </c>
      <c r="C85" s="11"/>
      <c r="H85" s="52"/>
      <c r="I85" s="52"/>
      <c r="J85" s="52"/>
      <c r="K85" s="52"/>
    </row>
    <row r="86" spans="2:11" ht="17" x14ac:dyDescent="0.3">
      <c r="B86" s="55"/>
      <c r="C86" s="11"/>
      <c r="J86" s="52"/>
      <c r="K86" s="52"/>
    </row>
    <row r="87" spans="2:11" ht="17" x14ac:dyDescent="0.3">
      <c r="C87" s="11"/>
      <c r="J87" s="52"/>
      <c r="K87" s="52"/>
    </row>
    <row r="88" spans="2:11" ht="17" x14ac:dyDescent="0.3">
      <c r="B88" s="54"/>
      <c r="C88" s="11"/>
      <c r="J88" s="52"/>
      <c r="K88" s="52"/>
    </row>
  </sheetData>
  <mergeCells count="24">
    <mergeCell ref="A13:A14"/>
    <mergeCell ref="B13:B14"/>
    <mergeCell ref="C13:C14"/>
    <mergeCell ref="A52:A57"/>
    <mergeCell ref="A58:A64"/>
    <mergeCell ref="A31:A34"/>
    <mergeCell ref="A35:A38"/>
    <mergeCell ref="A39:A42"/>
    <mergeCell ref="A49:A51"/>
    <mergeCell ref="K13:K14"/>
    <mergeCell ref="D13:D14"/>
    <mergeCell ref="E13:F13"/>
    <mergeCell ref="G13:H13"/>
    <mergeCell ref="I13:J13"/>
    <mergeCell ref="C2:I2"/>
    <mergeCell ref="C3:I3"/>
    <mergeCell ref="C4:I4"/>
    <mergeCell ref="C5:I5"/>
    <mergeCell ref="E14:F14"/>
    <mergeCell ref="G14:H14"/>
    <mergeCell ref="I14:J14"/>
    <mergeCell ref="B10:J11"/>
    <mergeCell ref="J12:K12"/>
    <mergeCell ref="E12:I12"/>
  </mergeCells>
  <pageMargins left="0.75" right="0.2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თავფურცელი</vt:lpstr>
      <vt:lpstr>ხარჯთაღრიცხვა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2019-06-06T13:32:07Z</dcterms:modified>
</cp:coreProperties>
</file>